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drawings/drawing2.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2315" windowHeight="3600" activeTab="2"/>
  </bookViews>
  <sheets>
    <sheet name="General" sheetId="1" r:id="rId1"/>
    <sheet name="Map of hauls" sheetId="2" r:id="rId2"/>
    <sheet name="Hauls and catches" sheetId="3" r:id="rId3"/>
    <sheet name="Prey catch pie" sheetId="4" r:id="rId4"/>
    <sheet name="Prey-predator ratio" sheetId="5" r:id="rId5"/>
  </sheets>
  <definedNames/>
  <calcPr fullCalcOnLoad="1"/>
</workbook>
</file>

<file path=xl/sharedStrings.xml><?xml version="1.0" encoding="utf-8"?>
<sst xmlns="http://schemas.openxmlformats.org/spreadsheetml/2006/main" count="57" uniqueCount="55">
  <si>
    <t>date</t>
  </si>
  <si>
    <t>length m</t>
  </si>
  <si>
    <t>area ha</t>
  </si>
  <si>
    <t>bream</t>
  </si>
  <si>
    <t>HAUL</t>
  </si>
  <si>
    <t>ruff</t>
  </si>
  <si>
    <t>gärs</t>
  </si>
  <si>
    <t>abborre</t>
  </si>
  <si>
    <t>sutare</t>
  </si>
  <si>
    <t xml:space="preserve">tench </t>
  </si>
  <si>
    <t>gös</t>
  </si>
  <si>
    <t>gädda</t>
  </si>
  <si>
    <t>Sander n</t>
  </si>
  <si>
    <t>Pike n</t>
  </si>
  <si>
    <r>
      <t>pike kg</t>
    </r>
    <r>
      <rPr>
        <vertAlign val="superscript"/>
        <sz val="10"/>
        <rFont val="Arial"/>
        <family val="2"/>
      </rPr>
      <t xml:space="preserve"> 3</t>
    </r>
  </si>
  <si>
    <t>Perch (&gt;15 cm) n</t>
  </si>
  <si>
    <r>
      <t xml:space="preserve">perch kg </t>
    </r>
    <r>
      <rPr>
        <vertAlign val="superscript"/>
        <sz val="10"/>
        <rFont val="Arial"/>
        <family val="2"/>
      </rPr>
      <t>4</t>
    </r>
  </si>
  <si>
    <t>water temp</t>
  </si>
  <si>
    <t>sarv</t>
  </si>
  <si>
    <t>mört</t>
  </si>
  <si>
    <t>roach</t>
  </si>
  <si>
    <t>rudd</t>
  </si>
  <si>
    <t>perch &lt;15 cm</t>
  </si>
  <si>
    <t>number</t>
  </si>
  <si>
    <r>
      <t xml:space="preserve">sander kg </t>
    </r>
    <r>
      <rPr>
        <vertAlign val="superscript"/>
        <sz val="10"/>
        <rFont val="Arial"/>
        <family val="2"/>
      </rPr>
      <t>2</t>
    </r>
    <r>
      <rPr>
        <sz val="10"/>
        <rFont val="Arial"/>
        <family val="2"/>
      </rPr>
      <t xml:space="preserve"> </t>
    </r>
  </si>
  <si>
    <t>brax</t>
  </si>
  <si>
    <r>
      <t>4</t>
    </r>
    <r>
      <rPr>
        <sz val="10"/>
        <rFont val="Arial"/>
        <family val="2"/>
      </rPr>
      <t xml:space="preserve"> mean weight was estimated as 0.1 kg </t>
    </r>
  </si>
  <si>
    <t>total prey catch kg</t>
  </si>
  <si>
    <t>gös 0+</t>
  </si>
  <si>
    <t>sander 0+</t>
  </si>
  <si>
    <t>other information</t>
  </si>
  <si>
    <t>One big carp released (7 kg)</t>
  </si>
  <si>
    <t>5 big carps released (5-8 kg)</t>
  </si>
  <si>
    <t>total predator</t>
  </si>
  <si>
    <t>catch kg</t>
  </si>
  <si>
    <t>prey-predator</t>
  </si>
  <si>
    <t xml:space="preserve"> ratio kg/kg</t>
  </si>
  <si>
    <t>2 big carps released</t>
  </si>
  <si>
    <t>kg/ha</t>
  </si>
  <si>
    <r>
      <t>2</t>
    </r>
    <r>
      <rPr>
        <sz val="10"/>
        <rFont val="Arial"/>
        <family val="2"/>
      </rPr>
      <t xml:space="preserve"> mean weight estimated as 0-3-0.5 kg according to catch</t>
    </r>
  </si>
  <si>
    <t>CATCH kg</t>
  </si>
  <si>
    <t>5 big carps released</t>
  </si>
  <si>
    <r>
      <t>3</t>
    </r>
    <r>
      <rPr>
        <sz val="10"/>
        <rFont val="Arial"/>
        <family val="2"/>
      </rPr>
      <t xml:space="preserve"> mean weight was estimated usually as 2 kg</t>
    </r>
  </si>
  <si>
    <t>3 big carps released (5-6 kg)</t>
  </si>
  <si>
    <t>No other fish species were observed.</t>
  </si>
  <si>
    <t>One tench (1 kg)  released</t>
  </si>
  <si>
    <t>All observed carps were big (range about 4-8 kg) and released.</t>
  </si>
  <si>
    <t>1 big carp and 2 tench (2 kg) released</t>
  </si>
  <si>
    <t>One tench (1 kg) released</t>
  </si>
  <si>
    <r>
      <t>PREDATORS</t>
    </r>
    <r>
      <rPr>
        <vertAlign val="superscript"/>
        <sz val="10"/>
        <rFont val="Arial"/>
        <family val="2"/>
      </rPr>
      <t>1</t>
    </r>
  </si>
  <si>
    <r>
      <t>1</t>
    </r>
    <r>
      <rPr>
        <sz val="10"/>
        <rFont val="Arial"/>
        <family val="2"/>
      </rPr>
      <t>Predators were counted  as follows:</t>
    </r>
  </si>
  <si>
    <t>All sanders except small 0+ individuals</t>
  </si>
  <si>
    <t>Perch  about &gt;15 cm TL</t>
  </si>
  <si>
    <t>All pikes</t>
  </si>
  <si>
    <t xml:space="preserve">Tench was captured in the first haukls but then released after 12.10.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</si>
</sst>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 mmmm\ yyyy"/>
    <numFmt numFmtId="173" formatCode="0.0000"/>
    <numFmt numFmtId="174" formatCode="General&quot; &quot;"/>
    <numFmt numFmtId="175" formatCode="[&lt;0.0001]&quot;&lt;0.0001&quot;;0.0000;0.000"/>
    <numFmt numFmtId="176" formatCode="0.0%"/>
    <numFmt numFmtId="177" formatCode="0.0"/>
    <numFmt numFmtId="178" formatCode="&quot;to &quot;0.0;&quot;to &quot;\-0.0;&quot;to &quot;0.0"/>
    <numFmt numFmtId="179" formatCode="&quot;to &quot;0.0000;&quot;to &quot;\-0.0000;&quot;to 0&quot;"/>
    <numFmt numFmtId="180" formatCode="[&lt;0.0001]&quot;&lt;0.0001&quot;;0.0000;0.0000"/>
    <numFmt numFmtId="181" formatCode="0.0000000"/>
    <numFmt numFmtId="182" formatCode="0.000000"/>
    <numFmt numFmtId="183" formatCode="0.00000"/>
    <numFmt numFmtId="184" formatCode="0.000"/>
    <numFmt numFmtId="185" formatCode="0.00000000"/>
    <numFmt numFmtId="186" formatCode="&quot;to &quot;0.000;&quot;to &quot;\-0.000;&quot;to &quot;0.000"/>
    <numFmt numFmtId="187" formatCode="&quot;Kyllä&quot;;&quot;Kyllä&quot;;&quot;Ei&quot;"/>
    <numFmt numFmtId="188" formatCode="&quot;Tosi&quot;;&quot;Tosi&quot;;&quot;Epätosi&quot;"/>
    <numFmt numFmtId="189" formatCode="&quot;Käytössä&quot;;&quot;Käytössä&quot;;&quot;Ei käytössä&quot;"/>
    <numFmt numFmtId="190" formatCode="&quot;to &quot;0.0000000;&quot;to &quot;\-0.0000000;&quot;to &quot;0.0000000"/>
    <numFmt numFmtId="191" formatCode="&quot;to &quot;0.00;&quot;to &quot;\-0.00;&quot;to &quot;0.00"/>
  </numFmts>
  <fonts count="15">
    <font>
      <sz val="10"/>
      <name val="Arial"/>
      <family val="0"/>
    </font>
    <font>
      <sz val="8"/>
      <name val="Arial"/>
      <family val="0"/>
    </font>
    <font>
      <vertAlign val="superscript"/>
      <sz val="10"/>
      <name val="Arial"/>
      <family val="2"/>
    </font>
    <font>
      <sz val="9"/>
      <color indexed="8"/>
      <name val="Arial"/>
      <family val="2"/>
    </font>
    <font>
      <sz val="9"/>
      <color indexed="9"/>
      <name val="Arial"/>
      <family val="2"/>
    </font>
    <font>
      <sz val="9"/>
      <color indexed="22"/>
      <name val="Arial"/>
      <family val="2"/>
    </font>
    <font>
      <b/>
      <sz val="9"/>
      <color indexed="9"/>
      <name val="Arial"/>
      <family val="2"/>
    </font>
    <font>
      <sz val="9"/>
      <color indexed="23"/>
      <name val="Arial"/>
      <family val="0"/>
    </font>
    <font>
      <sz val="9"/>
      <color indexed="18"/>
      <name val="Arial"/>
      <family val="2"/>
    </font>
    <font>
      <b/>
      <sz val="9"/>
      <color indexed="8"/>
      <name val="Arial"/>
      <family val="0"/>
    </font>
    <font>
      <sz val="9"/>
      <color indexed="63"/>
      <name val="Arial"/>
      <family val="0"/>
    </font>
    <font>
      <u val="single"/>
      <sz val="10"/>
      <color indexed="12"/>
      <name val="Arial"/>
      <family val="0"/>
    </font>
    <font>
      <u val="single"/>
      <sz val="10"/>
      <color indexed="36"/>
      <name val="Arial"/>
      <family val="0"/>
    </font>
    <font>
      <b/>
      <sz val="12"/>
      <name val="Arial"/>
      <family val="0"/>
    </font>
    <font>
      <b/>
      <sz val="10"/>
      <name val="Arial"/>
      <family val="0"/>
    </font>
  </fonts>
  <fills count="3">
    <fill>
      <patternFill/>
    </fill>
    <fill>
      <patternFill patternType="gray125"/>
    </fill>
    <fill>
      <patternFill patternType="solid">
        <fgColor indexed="17"/>
        <bgColor indexed="64"/>
      </patternFill>
    </fill>
  </fills>
  <borders count="8">
    <border>
      <left/>
      <right/>
      <top/>
      <bottom/>
      <diagonal/>
    </border>
    <border>
      <left>
        <color indexed="63"/>
      </left>
      <right style="thin">
        <color indexed="22"/>
      </right>
      <top>
        <color indexed="63"/>
      </top>
      <bottom>
        <color indexed="63"/>
      </bottom>
    </border>
    <border>
      <left>
        <color indexed="63"/>
      </left>
      <right style="medium">
        <color indexed="8"/>
      </right>
      <top>
        <color indexed="63"/>
      </top>
      <bottom>
        <color indexed="63"/>
      </bottom>
    </border>
    <border>
      <left>
        <color indexed="63"/>
      </left>
      <right style="medium">
        <color indexed="55"/>
      </right>
      <top>
        <color indexed="63"/>
      </top>
      <bottom style="medium">
        <color indexed="55"/>
      </bottom>
    </border>
    <border>
      <left>
        <color indexed="63"/>
      </left>
      <right style="medium">
        <color indexed="55"/>
      </right>
      <top>
        <color indexed="63"/>
      </top>
      <bottom>
        <color indexed="63"/>
      </bottom>
    </border>
    <border>
      <left>
        <color indexed="63"/>
      </left>
      <right>
        <color indexed="63"/>
      </right>
      <top>
        <color indexed="63"/>
      </top>
      <bottom style="medium">
        <color indexed="55"/>
      </bottom>
    </border>
    <border>
      <left>
        <color indexed="63"/>
      </left>
      <right style="thin">
        <color indexed="22"/>
      </right>
      <top>
        <color indexed="63"/>
      </top>
      <bottom style="medium">
        <color indexed="55"/>
      </bottom>
    </border>
    <border>
      <left>
        <color indexed="63"/>
      </left>
      <right>
        <color indexed="63"/>
      </right>
      <top>
        <color indexed="63"/>
      </top>
      <bottom style="thin"/>
    </border>
  </borders>
  <cellStyleXfs count="3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3" fillId="0" borderId="0" applyNumberFormat="0" applyFont="0" applyAlignment="0">
      <protection locked="0"/>
    </xf>
    <xf numFmtId="0" fontId="3" fillId="0" borderId="1" applyNumberFormat="0" applyFont="0" applyAlignment="0">
      <protection locked="0"/>
    </xf>
    <xf numFmtId="43" fontId="0" fillId="0" borderId="0" applyFont="0" applyFill="0" applyBorder="0" applyAlignment="0" applyProtection="0"/>
    <xf numFmtId="0" fontId="4" fillId="2" borderId="0">
      <alignment horizontal="left" vertical="center"/>
      <protection locked="0"/>
    </xf>
    <xf numFmtId="0" fontId="5" fillId="2" borderId="2" applyNumberFormat="0" applyFill="0">
      <alignment horizontal="right" vertical="center"/>
      <protection locked="0"/>
    </xf>
    <xf numFmtId="0" fontId="6" fillId="2" borderId="0">
      <alignment horizontal="left" vertical="center"/>
      <protection locked="0"/>
    </xf>
    <xf numFmtId="0" fontId="11" fillId="0" borderId="0" applyNumberFormat="0" applyFill="0" applyBorder="0" applyAlignment="0" applyProtection="0"/>
    <xf numFmtId="0" fontId="7" fillId="0" borderId="0">
      <alignment horizontal="left"/>
      <protection locked="0"/>
    </xf>
    <xf numFmtId="0" fontId="8" fillId="0" borderId="3">
      <alignment horizontal="right"/>
      <protection locked="0"/>
    </xf>
    <xf numFmtId="0" fontId="3" fillId="0" borderId="3">
      <alignment horizontal="right" wrapText="1"/>
      <protection locked="0"/>
    </xf>
    <xf numFmtId="0" fontId="8" fillId="0" borderId="4">
      <alignment horizontal="right" vertical="center"/>
      <protection locked="0"/>
    </xf>
    <xf numFmtId="0" fontId="3" fillId="0" borderId="4">
      <alignment horizontal="right" vertical="center"/>
      <protection locked="0"/>
    </xf>
    <xf numFmtId="0" fontId="8" fillId="0" borderId="5">
      <alignment horizontal="center" wrapText="1"/>
      <protection locked="0"/>
    </xf>
    <xf numFmtId="0" fontId="8" fillId="0" borderId="6" applyProtection="0">
      <alignment horizontal="center" wrapText="1"/>
    </xf>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9" fillId="0" borderId="0" applyNumberFormat="0">
      <alignment horizontal="left"/>
      <protection locked="0"/>
    </xf>
    <xf numFmtId="0" fontId="10" fillId="0" borderId="0" applyNumberFormat="0">
      <alignment horizontal="left"/>
      <protection locked="0"/>
    </xf>
    <xf numFmtId="44" fontId="0" fillId="0" borderId="0" applyFont="0" applyFill="0" applyBorder="0" applyAlignment="0" applyProtection="0"/>
  </cellStyleXfs>
  <cellXfs count="40">
    <xf numFmtId="0" fontId="0" fillId="0" borderId="0" xfId="0" applyAlignment="1">
      <alignment/>
    </xf>
    <xf numFmtId="0" fontId="0" fillId="0" borderId="0" xfId="0" applyAlignment="1">
      <alignment horizontal="center"/>
    </xf>
    <xf numFmtId="0" fontId="0" fillId="0" borderId="0" xfId="0" applyAlignment="1">
      <alignment/>
    </xf>
    <xf numFmtId="177" fontId="0" fillId="0" borderId="0" xfId="0" applyNumberFormat="1" applyAlignment="1">
      <alignment/>
    </xf>
    <xf numFmtId="1" fontId="0" fillId="0" borderId="0" xfId="0" applyNumberFormat="1" applyAlignment="1">
      <alignment/>
    </xf>
    <xf numFmtId="0" fontId="0" fillId="0" borderId="7" xfId="0" applyBorder="1" applyAlignment="1">
      <alignment/>
    </xf>
    <xf numFmtId="177" fontId="0" fillId="0" borderId="7" xfId="0" applyNumberFormat="1" applyBorder="1" applyAlignment="1">
      <alignment/>
    </xf>
    <xf numFmtId="0" fontId="0" fillId="0" borderId="0" xfId="0" applyNumberFormat="1" applyAlignment="1">
      <alignment/>
    </xf>
    <xf numFmtId="0" fontId="0" fillId="0" borderId="7" xfId="0" applyBorder="1" applyAlignment="1">
      <alignment horizontal="center"/>
    </xf>
    <xf numFmtId="0" fontId="2" fillId="0" borderId="0" xfId="0" applyFont="1" applyAlignment="1">
      <alignment/>
    </xf>
    <xf numFmtId="0" fontId="0" fillId="0" borderId="0" xfId="0" applyFont="1" applyAlignment="1">
      <alignment/>
    </xf>
    <xf numFmtId="177" fontId="0" fillId="0" borderId="0" xfId="0" applyNumberFormat="1" applyBorder="1" applyAlignment="1">
      <alignment/>
    </xf>
    <xf numFmtId="0" fontId="0" fillId="0" borderId="7" xfId="0" applyFont="1" applyBorder="1" applyAlignment="1">
      <alignment/>
    </xf>
    <xf numFmtId="0" fontId="0" fillId="0" borderId="7" xfId="0" applyFill="1" applyBorder="1" applyAlignment="1">
      <alignment/>
    </xf>
    <xf numFmtId="14" fontId="0" fillId="0" borderId="0" xfId="0" applyNumberFormat="1" applyAlignment="1">
      <alignment horizontal="center"/>
    </xf>
    <xf numFmtId="1" fontId="0" fillId="0" borderId="0" xfId="0" applyNumberFormat="1" applyAlignment="1">
      <alignment horizontal="center"/>
    </xf>
    <xf numFmtId="0" fontId="0" fillId="0" borderId="0" xfId="0" applyFont="1" applyAlignment="1">
      <alignment horizontal="center"/>
    </xf>
    <xf numFmtId="177" fontId="0" fillId="0" borderId="0" xfId="0" applyNumberFormat="1" applyAlignment="1">
      <alignment horizontal="center"/>
    </xf>
    <xf numFmtId="0" fontId="0" fillId="0" borderId="7" xfId="0" applyFont="1" applyBorder="1" applyAlignment="1">
      <alignment horizontal="center"/>
    </xf>
    <xf numFmtId="177" fontId="0" fillId="0" borderId="7" xfId="0" applyNumberFormat="1" applyBorder="1" applyAlignment="1">
      <alignment horizontal="center"/>
    </xf>
    <xf numFmtId="1" fontId="0" fillId="0" borderId="0" xfId="0" applyNumberFormat="1" applyBorder="1" applyAlignment="1">
      <alignment horizontal="center"/>
    </xf>
    <xf numFmtId="0" fontId="0" fillId="0" borderId="0" xfId="0" applyBorder="1" applyAlignment="1">
      <alignment horizontal="center"/>
    </xf>
    <xf numFmtId="177" fontId="0" fillId="0" borderId="0" xfId="0" applyNumberFormat="1" applyBorder="1" applyAlignment="1">
      <alignment horizontal="center"/>
    </xf>
    <xf numFmtId="14" fontId="0" fillId="0" borderId="7" xfId="0" applyNumberFormat="1" applyBorder="1" applyAlignment="1">
      <alignment horizontal="center"/>
    </xf>
    <xf numFmtId="0" fontId="0" fillId="0" borderId="0" xfId="0" applyFill="1" applyBorder="1" applyAlignment="1">
      <alignment horizontal="center"/>
    </xf>
    <xf numFmtId="0" fontId="0" fillId="0" borderId="0" xfId="0" applyBorder="1" applyAlignment="1">
      <alignment/>
    </xf>
    <xf numFmtId="14" fontId="0" fillId="0" borderId="0" xfId="0" applyNumberFormat="1" applyBorder="1" applyAlignment="1">
      <alignment horizontal="center"/>
    </xf>
    <xf numFmtId="1" fontId="0" fillId="0" borderId="0" xfId="0" applyNumberFormat="1" applyFont="1" applyAlignment="1">
      <alignment horizontal="center"/>
    </xf>
    <xf numFmtId="0" fontId="0" fillId="0" borderId="0" xfId="0" applyAlignment="1">
      <alignment horizontal="left"/>
    </xf>
    <xf numFmtId="0" fontId="0" fillId="0" borderId="7" xfId="0" applyFill="1" applyBorder="1" applyAlignment="1">
      <alignment horizontal="center"/>
    </xf>
    <xf numFmtId="1" fontId="0" fillId="0" borderId="0" xfId="0" applyNumberFormat="1" applyFont="1" applyAlignment="1">
      <alignment horizontal="center"/>
    </xf>
    <xf numFmtId="0" fontId="0" fillId="0" borderId="0" xfId="0" applyFont="1" applyAlignment="1">
      <alignment/>
    </xf>
    <xf numFmtId="177" fontId="0" fillId="0" borderId="0" xfId="0" applyNumberFormat="1" applyAlignment="1">
      <alignment horizontal="right"/>
    </xf>
    <xf numFmtId="0" fontId="0" fillId="0" borderId="0" xfId="0" applyNumberFormat="1" applyBorder="1" applyAlignment="1">
      <alignment/>
    </xf>
    <xf numFmtId="0" fontId="0" fillId="0" borderId="0" xfId="0" applyFont="1" applyBorder="1" applyAlignment="1">
      <alignment horizontal="center"/>
    </xf>
    <xf numFmtId="177" fontId="0" fillId="0" borderId="0" xfId="0" applyNumberFormat="1" applyFont="1" applyBorder="1" applyAlignment="1">
      <alignment horizontal="center"/>
    </xf>
    <xf numFmtId="0" fontId="0" fillId="0" borderId="0" xfId="0" applyFont="1" applyBorder="1" applyAlignment="1">
      <alignment/>
    </xf>
    <xf numFmtId="0" fontId="0" fillId="0" borderId="0" xfId="0" applyFont="1" applyFill="1" applyBorder="1" applyAlignment="1">
      <alignment/>
    </xf>
    <xf numFmtId="1" fontId="0" fillId="0" borderId="7" xfId="0" applyNumberFormat="1" applyFont="1" applyBorder="1" applyAlignment="1">
      <alignment horizontal="center"/>
    </xf>
    <xf numFmtId="0" fontId="0" fillId="0" borderId="0" xfId="0" applyAlignment="1">
      <alignment horizontal="left"/>
    </xf>
  </cellXfs>
  <cellStyles count="22">
    <cellStyle name="Normal" xfId="0"/>
    <cellStyle name="Followed Hyperlink" xfId="15"/>
    <cellStyle name="Data" xfId="16"/>
    <cellStyle name="DataSeperated" xfId="17"/>
    <cellStyle name="Comma" xfId="18"/>
    <cellStyle name="Header" xfId="19"/>
    <cellStyle name="HeaderLabel" xfId="20"/>
    <cellStyle name="HeaderTextBold" xfId="21"/>
    <cellStyle name="Hyperlink" xfId="22"/>
    <cellStyle name="HypothesisHeader" xfId="23"/>
    <cellStyle name="LabelIntersect" xfId="24"/>
    <cellStyle name="LabelIntersectVariable" xfId="25"/>
    <cellStyle name="LabelLeft" xfId="26"/>
    <cellStyle name="LabelLeftVariable" xfId="27"/>
    <cellStyle name="LabelTop" xfId="28"/>
    <cellStyle name="LabelTopSeperated" xfId="29"/>
    <cellStyle name="Percent" xfId="30"/>
    <cellStyle name="Comma [0]" xfId="31"/>
    <cellStyle name="Currency [0]" xfId="32"/>
    <cellStyle name="SectionHeader" xfId="33"/>
    <cellStyle name="TestHeader" xfId="34"/>
    <cellStyle name="Currency" xfId="3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chartsheet" Target="chartsheets/sheet2.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4"/>
              <c:layout>
                <c:manualLayout>
                  <c:x val="0"/>
                  <c:y val="0"/>
                </c:manualLayout>
              </c:layout>
              <c:numFmt formatCode="0%" sourceLinked="0"/>
              <c:showLegendKey val="0"/>
              <c:showVal val="0"/>
              <c:showBubbleSize val="0"/>
              <c:showCatName val="1"/>
              <c:showSerName val="0"/>
              <c:showPercent val="1"/>
            </c:dLbl>
            <c:dLbl>
              <c:idx val="5"/>
              <c:layout>
                <c:manualLayout>
                  <c:x val="0"/>
                  <c:y val="0"/>
                </c:manualLayout>
              </c:layout>
              <c:numFmt formatCode="0%" sourceLinked="0"/>
              <c:showLegendKey val="0"/>
              <c:showVal val="0"/>
              <c:showBubbleSize val="0"/>
              <c:showCatName val="1"/>
              <c:showSerName val="0"/>
              <c:showPercent val="1"/>
            </c:dLbl>
            <c:dLbl>
              <c:idx val="6"/>
              <c:layout>
                <c:manualLayout>
                  <c:x val="0"/>
                  <c:y val="0"/>
                </c:manualLayout>
              </c:layout>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'Hauls and catches'!$H$3:$N$3</c:f>
              <c:strCache>
                <c:ptCount val="7"/>
                <c:pt idx="0">
                  <c:v>bream</c:v>
                </c:pt>
                <c:pt idx="1">
                  <c:v>roach</c:v>
                </c:pt>
                <c:pt idx="2">
                  <c:v>rudd</c:v>
                </c:pt>
                <c:pt idx="3">
                  <c:v>ruff</c:v>
                </c:pt>
                <c:pt idx="4">
                  <c:v>perch &lt;15 cm</c:v>
                </c:pt>
                <c:pt idx="5">
                  <c:v>sander 0+</c:v>
                </c:pt>
                <c:pt idx="6">
                  <c:v>tench </c:v>
                </c:pt>
              </c:strCache>
            </c:strRef>
          </c:cat>
          <c:val>
            <c:numRef>
              <c:f>'Hauls and catches'!$H$16:$N$16</c:f>
              <c:numCache>
                <c:ptCount val="7"/>
                <c:pt idx="0">
                  <c:v>3770</c:v>
                </c:pt>
                <c:pt idx="1">
                  <c:v>2154.6875</c:v>
                </c:pt>
                <c:pt idx="2">
                  <c:v>10</c:v>
                </c:pt>
                <c:pt idx="3">
                  <c:v>214</c:v>
                </c:pt>
                <c:pt idx="4">
                  <c:v>78</c:v>
                </c:pt>
                <c:pt idx="5">
                  <c:v>7</c:v>
                </c:pt>
                <c:pt idx="6">
                  <c:v>2</c:v>
                </c:pt>
              </c:numCache>
            </c:numRef>
          </c:val>
        </c:ser>
      </c:pieChart>
      <c:spPr>
        <a:noFill/>
        <a:ln>
          <a:no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Prey-predator ratio in adjacent hauls
Bosarpasjö October 2012</a:t>
            </a:r>
          </a:p>
        </c:rich>
      </c:tx>
      <c:layout/>
      <c:spPr>
        <a:noFill/>
        <a:ln>
          <a:noFill/>
        </a:ln>
      </c:spPr>
    </c:title>
    <c:plotArea>
      <c:layout/>
      <c:scatterChart>
        <c:scatterStyle val="lineMarker"/>
        <c:varyColors val="0"/>
        <c:ser>
          <c:idx val="1"/>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trendline>
            <c:trendlineType val="linear"/>
            <c:dispEq val="0"/>
            <c:dispRSqr val="0"/>
          </c:trendline>
          <c:yVal>
            <c:numRef>
              <c:f>'Hauls and catches'!$AA$4:$AA$15</c:f>
              <c:numCache>
                <c:ptCount val="12"/>
                <c:pt idx="0">
                  <c:v>5.791505791505791</c:v>
                </c:pt>
                <c:pt idx="1">
                  <c:v>10.7095046854083</c:v>
                </c:pt>
                <c:pt idx="2">
                  <c:v>8.353221957040573</c:v>
                </c:pt>
                <c:pt idx="3">
                  <c:v>5.392156862745098</c:v>
                </c:pt>
                <c:pt idx="4">
                  <c:v>5.894736842105263</c:v>
                </c:pt>
                <c:pt idx="5">
                  <c:v>4.9234135667396055</c:v>
                </c:pt>
                <c:pt idx="6">
                  <c:v>6.578947368421052</c:v>
                </c:pt>
                <c:pt idx="7">
                  <c:v>1.6380016380016378</c:v>
                </c:pt>
                <c:pt idx="8">
                  <c:v>4.627249357326479</c:v>
                </c:pt>
                <c:pt idx="9">
                  <c:v>2.6578073089700998</c:v>
                </c:pt>
                <c:pt idx="10">
                  <c:v>4.273504273504274</c:v>
                </c:pt>
                <c:pt idx="11">
                  <c:v>3.888024883359254</c:v>
                </c:pt>
              </c:numCache>
            </c:numRef>
          </c:yVal>
          <c:smooth val="0"/>
        </c:ser>
        <c:ser>
          <c:idx val="2"/>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square"/>
          </c:marker>
          <c:yVal>
            <c:numRef>
              <c:f>'Hauls and catches'!$J$25</c:f>
              <c:numCache>
                <c:ptCount val="1"/>
              </c:numCache>
            </c:numRef>
          </c:yVal>
          <c:smooth val="0"/>
        </c:ser>
        <c:axId val="44848447"/>
        <c:axId val="982840"/>
      </c:scatterChart>
      <c:valAx>
        <c:axId val="44848447"/>
        <c:scaling>
          <c:orientation val="minMax"/>
        </c:scaling>
        <c:axPos val="b"/>
        <c:title>
          <c:tx>
            <c:rich>
              <a:bodyPr vert="horz" rot="0" anchor="ctr"/>
              <a:lstStyle/>
              <a:p>
                <a:pPr algn="ctr">
                  <a:defRPr/>
                </a:pPr>
                <a:r>
                  <a:rPr lang="en-US" cap="none" sz="1000" b="1" i="0" u="none" baseline="0">
                    <a:latin typeface="Arial"/>
                    <a:ea typeface="Arial"/>
                    <a:cs typeface="Arial"/>
                  </a:rPr>
                  <a:t>haul number</a:t>
                </a:r>
              </a:p>
            </c:rich>
          </c:tx>
          <c:layout/>
          <c:overlay val="0"/>
          <c:spPr>
            <a:noFill/>
            <a:ln>
              <a:noFill/>
            </a:ln>
          </c:spPr>
        </c:title>
        <c:delete val="0"/>
        <c:numFmt formatCode="General" sourceLinked="1"/>
        <c:majorTickMark val="out"/>
        <c:minorTickMark val="none"/>
        <c:tickLblPos val="nextTo"/>
        <c:crossAx val="982840"/>
        <c:crosses val="autoZero"/>
        <c:crossBetween val="midCat"/>
        <c:dispUnits/>
        <c:majorUnit val="1"/>
      </c:valAx>
      <c:valAx>
        <c:axId val="982840"/>
        <c:scaling>
          <c:orientation val="minMax"/>
        </c:scaling>
        <c:axPos val="l"/>
        <c:title>
          <c:tx>
            <c:rich>
              <a:bodyPr vert="horz" rot="-5400000" anchor="ctr"/>
              <a:lstStyle/>
              <a:p>
                <a:pPr algn="ctr">
                  <a:defRPr/>
                </a:pPr>
                <a:r>
                  <a:rPr lang="en-US" cap="none" sz="1000" b="1" i="0" u="none" baseline="0">
                    <a:latin typeface="Arial"/>
                    <a:ea typeface="Arial"/>
                    <a:cs typeface="Arial"/>
                  </a:rPr>
                  <a:t>ratio kg/kg</a:t>
                </a:r>
              </a:p>
            </c:rich>
          </c:tx>
          <c:layout/>
          <c:overlay val="0"/>
          <c:spPr>
            <a:noFill/>
            <a:ln>
              <a:noFill/>
            </a:ln>
          </c:spPr>
        </c:title>
        <c:majorGridlines/>
        <c:delete val="0"/>
        <c:numFmt formatCode="General" sourceLinked="1"/>
        <c:majorTickMark val="out"/>
        <c:minorTickMark val="none"/>
        <c:tickLblPos val="nextTo"/>
        <c:crossAx val="4484844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4921259845" footer="0.4921259845"/>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4921259845" footer="0.492125984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600075</xdr:colOff>
      <xdr:row>1</xdr:row>
      <xdr:rowOff>9525</xdr:rowOff>
    </xdr:from>
    <xdr:to>
      <xdr:col>17</xdr:col>
      <xdr:colOff>104775</xdr:colOff>
      <xdr:row>39</xdr:row>
      <xdr:rowOff>114300</xdr:rowOff>
    </xdr:to>
    <xdr:pic>
      <xdr:nvPicPr>
        <xdr:cNvPr id="1" name="Picture 17"/>
        <xdr:cNvPicPr preferRelativeResize="1">
          <a:picLocks noChangeAspect="1"/>
        </xdr:cNvPicPr>
      </xdr:nvPicPr>
      <xdr:blipFill>
        <a:blip r:embed="rId1"/>
        <a:stretch>
          <a:fillRect/>
        </a:stretch>
      </xdr:blipFill>
      <xdr:spPr>
        <a:xfrm>
          <a:off x="600075" y="171450"/>
          <a:ext cx="9867900" cy="62579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0.66175</cdr:x>
      <cdr:y>0.0825</cdr:y>
    </cdr:from>
    <cdr:to>
      <cdr:x>0.85975</cdr:x>
      <cdr:y>0.15575</cdr:y>
    </cdr:to>
    <cdr:sp>
      <cdr:nvSpPr>
        <cdr:cNvPr id="1" name="TextBox 1"/>
        <cdr:cNvSpPr txBox="1">
          <a:spLocks noChangeArrowheads="1"/>
        </cdr:cNvSpPr>
      </cdr:nvSpPr>
      <cdr:spPr>
        <a:xfrm>
          <a:off x="6105525" y="466725"/>
          <a:ext cx="1828800" cy="419100"/>
        </a:xfrm>
        <a:prstGeom prst="rect">
          <a:avLst/>
        </a:prstGeom>
        <a:noFill/>
        <a:ln w="1" cmpd="sng">
          <a:noFill/>
        </a:ln>
      </cdr:spPr>
      <cdr:txBody>
        <a:bodyPr vertOverflow="clip" wrap="square" anchor="ctr"/>
        <a:p>
          <a:pPr algn="ctr">
            <a:defRPr/>
          </a:pPr>
          <a:r>
            <a:rPr lang="en-US" cap="none" sz="1000" b="0" i="0" u="none" baseline="0">
              <a:latin typeface="Arial"/>
              <a:ea typeface="Arial"/>
              <a:cs typeface="Arial"/>
            </a:rPr>
            <a:t>Total catch 6240 kg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0.571</cdr:x>
      <cdr:y>0.1685</cdr:y>
    </cdr:from>
    <cdr:to>
      <cdr:x>0.97725</cdr:x>
      <cdr:y>0.36975</cdr:y>
    </cdr:to>
    <cdr:sp>
      <cdr:nvSpPr>
        <cdr:cNvPr id="1" name="TextBox 1"/>
        <cdr:cNvSpPr txBox="1">
          <a:spLocks noChangeArrowheads="1"/>
        </cdr:cNvSpPr>
      </cdr:nvSpPr>
      <cdr:spPr>
        <a:xfrm>
          <a:off x="5267325" y="962025"/>
          <a:ext cx="3752850" cy="1162050"/>
        </a:xfrm>
        <a:prstGeom prst="rect">
          <a:avLst/>
        </a:prstGeom>
        <a:solidFill>
          <a:srgbClr val="FFFFFF"/>
        </a:solidFill>
        <a:ln w="1" cmpd="sng">
          <a:noFill/>
        </a:ln>
      </cdr:spPr>
      <cdr:txBody>
        <a:bodyPr vertOverflow="clip" wrap="square" anchor="ctr"/>
        <a:p>
          <a:pPr algn="ctr">
            <a:defRPr/>
          </a:pPr>
          <a:r>
            <a:rPr lang="en-US" cap="none" sz="1000" b="0" i="0" u="none" baseline="0">
              <a:latin typeface="Arial"/>
              <a:ea typeface="Arial"/>
              <a:cs typeface="Arial"/>
            </a:rPr>
            <a:t>Seining made a rapid and clear change in prey-predator ratio. This implies that the fishing was effective. The ratio is now at a good level (2-4). This figure is however for the "pelagic" seining catch only.  The true remaining ratio is somewhat higher because the shoals of young roach remained at the stony littoral where seining was not possible.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239250" cy="5753100"/>
    <xdr:graphicFrame>
      <xdr:nvGraphicFramePr>
        <xdr:cNvPr id="1" name="Shape 1025"/>
        <xdr:cNvGraphicFramePr/>
      </xdr:nvGraphicFramePr>
      <xdr:xfrm>
        <a:off x="0" y="0"/>
        <a:ext cx="9239250" cy="57531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B27" sqref="B27"/>
    </sheetView>
  </sheetViews>
  <sheetFormatPr defaultColWidth="9.140625" defaultRowHeight="12.75"/>
  <sheetData/>
  <printOptions/>
  <pageMargins left="0.75" right="0.75" top="1" bottom="1" header="0.4921259845" footer="0.4921259845"/>
  <pageSetup orientation="portrait" paperSize="9"/>
  <legacyDrawing r:id="rId2"/>
  <oleObjects>
    <oleObject progId="Word.Document.8" shapeId="17034631" r:id="rId1"/>
  </oleObjects>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U12" sqref="U12"/>
    </sheetView>
  </sheetViews>
  <sheetFormatPr defaultColWidth="9.14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sheetPr>
    <pageSetUpPr fitToPage="1"/>
  </sheetPr>
  <dimension ref="A1:AC29"/>
  <sheetViews>
    <sheetView tabSelected="1" zoomScale="75" zoomScaleNormal="75" workbookViewId="0" topLeftCell="C1">
      <selection activeCell="K36" sqref="K36"/>
    </sheetView>
  </sheetViews>
  <sheetFormatPr defaultColWidth="9.140625" defaultRowHeight="12.75"/>
  <cols>
    <col min="1" max="1" width="12.28125" style="0" customWidth="1"/>
    <col min="2" max="2" width="1.8515625" style="0" customWidth="1"/>
    <col min="3" max="3" width="8.140625" style="0" customWidth="1"/>
    <col min="4" max="4" width="10.8515625" style="0" bestFit="1" customWidth="1"/>
    <col min="5" max="6" width="9.28125" style="0" bestFit="1" customWidth="1"/>
    <col min="7" max="7" width="2.140625" style="0" customWidth="1"/>
    <col min="8" max="8" width="8.28125" style="0" customWidth="1"/>
    <col min="9" max="9" width="7.28125" style="0" customWidth="1"/>
    <col min="10" max="10" width="7.00390625" style="0" customWidth="1"/>
    <col min="11" max="11" width="7.57421875" style="0" customWidth="1"/>
    <col min="12" max="12" width="12.7109375" style="0" customWidth="1"/>
    <col min="13" max="13" width="11.57421875" style="0" customWidth="1"/>
    <col min="14" max="14" width="9.00390625" style="0" customWidth="1"/>
    <col min="15" max="15" width="17.7109375" style="1" customWidth="1"/>
    <col min="16" max="16" width="9.28125" style="1" bestFit="1" customWidth="1"/>
    <col min="17" max="17" width="9.28125" style="0" bestFit="1" customWidth="1"/>
    <col min="18" max="18" width="0.85546875" style="0" customWidth="1"/>
    <col min="19" max="19" width="9.28125" style="1" bestFit="1" customWidth="1"/>
    <col min="20" max="20" width="9.28125" style="0" bestFit="1" customWidth="1"/>
    <col min="21" max="21" width="0.85546875" style="0" customWidth="1"/>
    <col min="22" max="22" width="15.8515625" style="1" customWidth="1"/>
    <col min="23" max="23" width="10.421875" style="0" customWidth="1"/>
    <col min="24" max="24" width="0.85546875" style="0" customWidth="1"/>
    <col min="25" max="25" width="13.28125" style="0" customWidth="1"/>
    <col min="26" max="26" width="0.71875" style="0" customWidth="1"/>
    <col min="27" max="27" width="14.7109375" style="0" customWidth="1"/>
    <col min="28" max="28" width="1.421875" style="0" customWidth="1"/>
    <col min="29" max="29" width="27.140625" style="0" customWidth="1"/>
  </cols>
  <sheetData>
    <row r="1" spans="3:16" ht="14.25">
      <c r="C1" s="39" t="s">
        <v>4</v>
      </c>
      <c r="D1" s="39"/>
      <c r="E1" s="39"/>
      <c r="F1" s="39"/>
      <c r="G1" s="1"/>
      <c r="H1" s="2" t="s">
        <v>40</v>
      </c>
      <c r="I1" s="2"/>
      <c r="J1" s="2"/>
      <c r="K1" s="2"/>
      <c r="L1" s="2"/>
      <c r="M1" s="2"/>
      <c r="N1" s="2"/>
      <c r="P1" s="28" t="s">
        <v>49</v>
      </c>
    </row>
    <row r="2" spans="4:27" ht="12.75">
      <c r="D2" s="1"/>
      <c r="E2" s="1"/>
      <c r="F2" s="1"/>
      <c r="G2" s="1"/>
      <c r="H2" s="2" t="s">
        <v>25</v>
      </c>
      <c r="I2" s="1" t="s">
        <v>19</v>
      </c>
      <c r="J2" s="1" t="s">
        <v>18</v>
      </c>
      <c r="K2" s="2" t="s">
        <v>6</v>
      </c>
      <c r="L2" s="1" t="s">
        <v>7</v>
      </c>
      <c r="M2" s="1" t="s">
        <v>28</v>
      </c>
      <c r="N2" s="1" t="s">
        <v>8</v>
      </c>
      <c r="P2" s="1" t="s">
        <v>10</v>
      </c>
      <c r="S2" s="1" t="s">
        <v>11</v>
      </c>
      <c r="V2" s="1" t="s">
        <v>7</v>
      </c>
      <c r="Y2" t="s">
        <v>33</v>
      </c>
      <c r="AA2" s="1" t="s">
        <v>35</v>
      </c>
    </row>
    <row r="3" spans="1:29" ht="14.25">
      <c r="A3" s="5" t="s">
        <v>17</v>
      </c>
      <c r="B3" s="5"/>
      <c r="C3" s="5" t="s">
        <v>23</v>
      </c>
      <c r="D3" s="8" t="s">
        <v>0</v>
      </c>
      <c r="E3" s="5" t="s">
        <v>1</v>
      </c>
      <c r="F3" s="5" t="s">
        <v>2</v>
      </c>
      <c r="G3" s="5"/>
      <c r="H3" s="5" t="s">
        <v>3</v>
      </c>
      <c r="I3" s="8" t="s">
        <v>20</v>
      </c>
      <c r="J3" s="8" t="s">
        <v>21</v>
      </c>
      <c r="K3" s="5" t="s">
        <v>5</v>
      </c>
      <c r="L3" s="8" t="s">
        <v>22</v>
      </c>
      <c r="M3" s="8" t="s">
        <v>29</v>
      </c>
      <c r="N3" s="8" t="s">
        <v>9</v>
      </c>
      <c r="O3" s="8" t="s">
        <v>27</v>
      </c>
      <c r="P3" s="8" t="s">
        <v>12</v>
      </c>
      <c r="Q3" s="12" t="s">
        <v>24</v>
      </c>
      <c r="R3" s="5"/>
      <c r="S3" s="8" t="s">
        <v>13</v>
      </c>
      <c r="T3" s="5" t="s">
        <v>14</v>
      </c>
      <c r="U3" s="5"/>
      <c r="V3" s="8" t="s">
        <v>15</v>
      </c>
      <c r="W3" s="13" t="s">
        <v>16</v>
      </c>
      <c r="X3" s="13"/>
      <c r="Y3" s="13" t="s">
        <v>34</v>
      </c>
      <c r="Z3" s="13"/>
      <c r="AA3" s="29" t="s">
        <v>36</v>
      </c>
      <c r="AB3" s="13"/>
      <c r="AC3" s="5" t="s">
        <v>30</v>
      </c>
    </row>
    <row r="4" spans="1:29" ht="12.75">
      <c r="A4" s="3">
        <v>10.2</v>
      </c>
      <c r="B4" s="7"/>
      <c r="C4" s="1">
        <v>1</v>
      </c>
      <c r="D4" s="14">
        <v>41191</v>
      </c>
      <c r="E4" s="1">
        <v>140</v>
      </c>
      <c r="F4" s="1">
        <f aca="true" t="shared" si="0" ref="F4:F9">E4*200/10000</f>
        <v>2.8</v>
      </c>
      <c r="G4" s="1"/>
      <c r="H4" s="15">
        <f>0.8*O4</f>
        <v>120</v>
      </c>
      <c r="I4" s="15">
        <v>20</v>
      </c>
      <c r="J4" s="15">
        <v>0</v>
      </c>
      <c r="K4" s="15">
        <v>10</v>
      </c>
      <c r="L4" s="15">
        <v>0</v>
      </c>
      <c r="M4" s="15">
        <v>0</v>
      </c>
      <c r="N4" s="15">
        <v>0</v>
      </c>
      <c r="O4" s="15">
        <v>150</v>
      </c>
      <c r="P4" s="1">
        <v>52</v>
      </c>
      <c r="Q4" s="16">
        <f>P4*0.3</f>
        <v>15.6</v>
      </c>
      <c r="R4" s="1"/>
      <c r="S4" s="1">
        <v>1</v>
      </c>
      <c r="T4" s="17">
        <v>10</v>
      </c>
      <c r="U4" s="17"/>
      <c r="V4" s="1">
        <v>3</v>
      </c>
      <c r="W4" s="17">
        <f aca="true" t="shared" si="1" ref="W4:W15">0.1*V4</f>
        <v>0.30000000000000004</v>
      </c>
      <c r="X4" s="3"/>
      <c r="Y4" s="3">
        <f aca="true" t="shared" si="2" ref="Y4:Y10">Q4+T4+W4</f>
        <v>25.900000000000002</v>
      </c>
      <c r="Z4" s="3"/>
      <c r="AA4" s="3">
        <f aca="true" t="shared" si="3" ref="AA4:AA15">O4/Y4</f>
        <v>5.791505791505791</v>
      </c>
      <c r="AB4" s="3"/>
      <c r="AC4" t="s">
        <v>43</v>
      </c>
    </row>
    <row r="5" spans="1:29" ht="12.75">
      <c r="A5" s="3"/>
      <c r="B5" s="7"/>
      <c r="C5" s="1">
        <v>2</v>
      </c>
      <c r="D5" s="14">
        <v>41191</v>
      </c>
      <c r="E5" s="1">
        <v>310</v>
      </c>
      <c r="F5" s="1">
        <f t="shared" si="0"/>
        <v>6.2</v>
      </c>
      <c r="G5" s="1"/>
      <c r="H5" s="15">
        <v>300</v>
      </c>
      <c r="I5" s="15">
        <v>445</v>
      </c>
      <c r="J5" s="15">
        <v>0</v>
      </c>
      <c r="K5" s="15">
        <v>52</v>
      </c>
      <c r="L5" s="15">
        <v>1</v>
      </c>
      <c r="M5" s="15">
        <v>1</v>
      </c>
      <c r="N5" s="15">
        <v>1</v>
      </c>
      <c r="O5" s="15">
        <v>800</v>
      </c>
      <c r="P5" s="1">
        <v>156</v>
      </c>
      <c r="Q5" s="16">
        <f>P5*0.3</f>
        <v>46.8</v>
      </c>
      <c r="R5" s="1"/>
      <c r="S5" s="1">
        <v>11</v>
      </c>
      <c r="T5" s="17">
        <f aca="true" t="shared" si="4" ref="T5:T15">S5*2</f>
        <v>22</v>
      </c>
      <c r="U5" s="17"/>
      <c r="V5" s="1">
        <v>59</v>
      </c>
      <c r="W5" s="17">
        <f t="shared" si="1"/>
        <v>5.9</v>
      </c>
      <c r="X5" s="3"/>
      <c r="Y5" s="3">
        <f t="shared" si="2"/>
        <v>74.7</v>
      </c>
      <c r="Z5" s="3"/>
      <c r="AA5" s="3">
        <f t="shared" si="3"/>
        <v>10.7095046854083</v>
      </c>
      <c r="AB5" s="3"/>
      <c r="AC5" t="s">
        <v>31</v>
      </c>
    </row>
    <row r="6" spans="1:28" ht="12.75">
      <c r="A6" s="3">
        <v>10</v>
      </c>
      <c r="B6" s="7"/>
      <c r="C6" s="1">
        <v>3</v>
      </c>
      <c r="D6" s="14">
        <v>41192</v>
      </c>
      <c r="E6" s="1">
        <v>130</v>
      </c>
      <c r="F6" s="1">
        <v>1.5</v>
      </c>
      <c r="G6" s="1"/>
      <c r="H6" s="15">
        <v>130</v>
      </c>
      <c r="I6" s="15">
        <f>445/800*350</f>
        <v>194.6875</v>
      </c>
      <c r="J6" s="15">
        <v>0</v>
      </c>
      <c r="K6" s="15">
        <v>23</v>
      </c>
      <c r="L6" s="15">
        <v>2</v>
      </c>
      <c r="M6" s="15">
        <v>0</v>
      </c>
      <c r="N6" s="15">
        <v>0</v>
      </c>
      <c r="O6" s="15">
        <v>350</v>
      </c>
      <c r="P6" s="15">
        <v>52</v>
      </c>
      <c r="Q6" s="16">
        <f>P6*0.5</f>
        <v>26</v>
      </c>
      <c r="R6" s="1"/>
      <c r="S6" s="1">
        <v>7</v>
      </c>
      <c r="T6" s="17">
        <f t="shared" si="4"/>
        <v>14</v>
      </c>
      <c r="U6" s="17"/>
      <c r="V6" s="1">
        <v>19</v>
      </c>
      <c r="W6" s="17">
        <f t="shared" si="1"/>
        <v>1.9000000000000001</v>
      </c>
      <c r="X6" s="3"/>
      <c r="Y6" s="3">
        <f t="shared" si="2"/>
        <v>41.9</v>
      </c>
      <c r="Z6" s="3"/>
      <c r="AA6" s="3">
        <f t="shared" si="3"/>
        <v>8.353221957040573</v>
      </c>
      <c r="AB6" s="3"/>
    </row>
    <row r="7" spans="1:29" ht="12.75">
      <c r="A7" s="3"/>
      <c r="B7" s="7"/>
      <c r="C7" s="1">
        <v>4</v>
      </c>
      <c r="D7" s="14">
        <v>41192</v>
      </c>
      <c r="E7" s="1">
        <v>450</v>
      </c>
      <c r="F7" s="1">
        <f t="shared" si="0"/>
        <v>9</v>
      </c>
      <c r="G7" s="1"/>
      <c r="H7" s="15">
        <v>1030</v>
      </c>
      <c r="I7" s="15">
        <v>45</v>
      </c>
      <c r="J7" s="15">
        <v>0</v>
      </c>
      <c r="K7" s="15">
        <v>20</v>
      </c>
      <c r="L7" s="15">
        <v>3</v>
      </c>
      <c r="M7" s="15">
        <v>2</v>
      </c>
      <c r="N7" s="15">
        <v>0</v>
      </c>
      <c r="O7" s="30">
        <v>1100</v>
      </c>
      <c r="P7" s="1">
        <v>347</v>
      </c>
      <c r="Q7" s="16">
        <f>P7*0.5</f>
        <v>173.5</v>
      </c>
      <c r="R7" s="1"/>
      <c r="S7" s="1">
        <v>14</v>
      </c>
      <c r="T7" s="17">
        <f t="shared" si="4"/>
        <v>28</v>
      </c>
      <c r="U7" s="17"/>
      <c r="V7" s="1">
        <v>25</v>
      </c>
      <c r="W7" s="17">
        <f t="shared" si="1"/>
        <v>2.5</v>
      </c>
      <c r="X7" s="3"/>
      <c r="Y7" s="3">
        <f t="shared" si="2"/>
        <v>204</v>
      </c>
      <c r="Z7" s="3"/>
      <c r="AA7" s="3">
        <f t="shared" si="3"/>
        <v>5.392156862745098</v>
      </c>
      <c r="AB7" s="3"/>
      <c r="AC7" s="31" t="s">
        <v>32</v>
      </c>
    </row>
    <row r="8" spans="1:28" ht="12.75">
      <c r="A8" s="3">
        <v>9.7</v>
      </c>
      <c r="B8" s="7"/>
      <c r="C8" s="1">
        <v>5</v>
      </c>
      <c r="D8" s="14">
        <v>41193</v>
      </c>
      <c r="E8" s="1">
        <v>380</v>
      </c>
      <c r="F8" s="1">
        <f>E8*150/10000</f>
        <v>5.7</v>
      </c>
      <c r="G8" s="1"/>
      <c r="H8" s="15">
        <v>340</v>
      </c>
      <c r="I8" s="15">
        <v>180</v>
      </c>
      <c r="J8" s="15">
        <v>0</v>
      </c>
      <c r="K8" s="15">
        <v>23</v>
      </c>
      <c r="L8" s="15">
        <v>15</v>
      </c>
      <c r="M8" s="15">
        <v>1</v>
      </c>
      <c r="N8" s="15">
        <v>1</v>
      </c>
      <c r="O8" s="15">
        <v>560</v>
      </c>
      <c r="P8" s="1">
        <v>108</v>
      </c>
      <c r="Q8" s="16">
        <f>P8*0.5</f>
        <v>54</v>
      </c>
      <c r="R8" s="1"/>
      <c r="S8" s="1">
        <v>16</v>
      </c>
      <c r="T8" s="17">
        <f t="shared" si="4"/>
        <v>32</v>
      </c>
      <c r="U8" s="17"/>
      <c r="V8" s="1">
        <v>90</v>
      </c>
      <c r="W8" s="17">
        <f t="shared" si="1"/>
        <v>9</v>
      </c>
      <c r="X8" s="3"/>
      <c r="Y8" s="3">
        <f t="shared" si="2"/>
        <v>95</v>
      </c>
      <c r="Z8" s="3"/>
      <c r="AA8" s="3">
        <f t="shared" si="3"/>
        <v>5.894736842105263</v>
      </c>
      <c r="AB8" s="3"/>
    </row>
    <row r="9" spans="1:29" ht="12.75">
      <c r="A9" s="3"/>
      <c r="B9" s="7"/>
      <c r="C9" s="1">
        <v>6</v>
      </c>
      <c r="D9" s="14">
        <v>41193</v>
      </c>
      <c r="E9" s="1">
        <v>480</v>
      </c>
      <c r="F9" s="1">
        <f t="shared" si="0"/>
        <v>9.6</v>
      </c>
      <c r="G9" s="1"/>
      <c r="H9" s="15">
        <v>600</v>
      </c>
      <c r="I9" s="15">
        <v>250</v>
      </c>
      <c r="J9" s="15">
        <v>0</v>
      </c>
      <c r="K9" s="15">
        <v>30</v>
      </c>
      <c r="L9" s="15">
        <v>18</v>
      </c>
      <c r="M9" s="15">
        <v>2</v>
      </c>
      <c r="N9" s="15">
        <v>0</v>
      </c>
      <c r="O9" s="30">
        <v>900</v>
      </c>
      <c r="P9" s="1">
        <v>258</v>
      </c>
      <c r="Q9" s="16">
        <f>P9*0.5</f>
        <v>129</v>
      </c>
      <c r="R9" s="1"/>
      <c r="S9" s="1">
        <v>24</v>
      </c>
      <c r="T9" s="17">
        <f t="shared" si="4"/>
        <v>48</v>
      </c>
      <c r="U9" s="17"/>
      <c r="V9" s="1">
        <v>58</v>
      </c>
      <c r="W9" s="17">
        <f t="shared" si="1"/>
        <v>5.800000000000001</v>
      </c>
      <c r="X9" s="3"/>
      <c r="Y9" s="3">
        <f t="shared" si="2"/>
        <v>182.8</v>
      </c>
      <c r="Z9" s="3"/>
      <c r="AA9" s="3">
        <f t="shared" si="3"/>
        <v>4.9234135667396055</v>
      </c>
      <c r="AB9" s="3"/>
      <c r="AC9" s="31" t="s">
        <v>37</v>
      </c>
    </row>
    <row r="10" spans="1:29" ht="12.75">
      <c r="A10" s="3">
        <v>9.2</v>
      </c>
      <c r="B10" s="7"/>
      <c r="C10" s="1">
        <v>7</v>
      </c>
      <c r="D10" s="14">
        <v>41194</v>
      </c>
      <c r="E10" s="1">
        <v>280</v>
      </c>
      <c r="F10" s="1">
        <v>4.5</v>
      </c>
      <c r="G10" s="1"/>
      <c r="H10" s="15">
        <v>600</v>
      </c>
      <c r="I10" s="15">
        <v>380</v>
      </c>
      <c r="J10" s="15">
        <v>1</v>
      </c>
      <c r="K10" s="15">
        <v>16</v>
      </c>
      <c r="L10" s="15">
        <v>2</v>
      </c>
      <c r="M10" s="15">
        <v>0</v>
      </c>
      <c r="N10" s="15">
        <v>0</v>
      </c>
      <c r="O10" s="30">
        <v>1000</v>
      </c>
      <c r="P10" s="1">
        <v>240</v>
      </c>
      <c r="Q10" s="16">
        <f>P10*0.5</f>
        <v>120</v>
      </c>
      <c r="R10" s="1"/>
      <c r="S10" s="1">
        <v>14</v>
      </c>
      <c r="T10" s="17">
        <f t="shared" si="4"/>
        <v>28</v>
      </c>
      <c r="U10" s="17"/>
      <c r="V10" s="1">
        <v>40</v>
      </c>
      <c r="W10" s="17">
        <f t="shared" si="1"/>
        <v>4</v>
      </c>
      <c r="X10" s="3"/>
      <c r="Y10" s="3">
        <f t="shared" si="2"/>
        <v>152</v>
      </c>
      <c r="Z10" s="3"/>
      <c r="AA10" s="3">
        <f t="shared" si="3"/>
        <v>6.578947368421052</v>
      </c>
      <c r="AB10" s="3"/>
      <c r="AC10" s="31" t="s">
        <v>45</v>
      </c>
    </row>
    <row r="11" spans="1:29" s="25" customFormat="1" ht="12.75">
      <c r="A11" s="11"/>
      <c r="B11" s="33"/>
      <c r="C11" s="21">
        <v>8</v>
      </c>
      <c r="D11" s="26">
        <v>41194</v>
      </c>
      <c r="E11" s="21">
        <v>470</v>
      </c>
      <c r="F11" s="21">
        <f>E11*200/10000</f>
        <v>9.4</v>
      </c>
      <c r="G11" s="21"/>
      <c r="H11" s="20">
        <f>0.6*O11</f>
        <v>120</v>
      </c>
      <c r="I11" s="20">
        <v>70</v>
      </c>
      <c r="J11" s="20">
        <v>0</v>
      </c>
      <c r="K11" s="20">
        <v>5</v>
      </c>
      <c r="L11" s="20">
        <v>5</v>
      </c>
      <c r="M11" s="20">
        <v>0</v>
      </c>
      <c r="N11" s="20">
        <v>0</v>
      </c>
      <c r="O11" s="20">
        <v>200</v>
      </c>
      <c r="P11" s="21">
        <v>264</v>
      </c>
      <c r="Q11" s="34">
        <f>P11*0.3</f>
        <v>79.2</v>
      </c>
      <c r="R11" s="21"/>
      <c r="S11" s="21">
        <v>20</v>
      </c>
      <c r="T11" s="35">
        <f t="shared" si="4"/>
        <v>40</v>
      </c>
      <c r="U11" s="22"/>
      <c r="V11" s="21">
        <v>29</v>
      </c>
      <c r="W11" s="22">
        <f t="shared" si="1"/>
        <v>2.9000000000000004</v>
      </c>
      <c r="X11" s="11"/>
      <c r="Y11" s="11">
        <f>Q11+T11+W11</f>
        <v>122.10000000000001</v>
      </c>
      <c r="Z11" s="11"/>
      <c r="AA11" s="11">
        <f t="shared" si="3"/>
        <v>1.6380016380016378</v>
      </c>
      <c r="AB11" s="11"/>
      <c r="AC11" s="36" t="s">
        <v>37</v>
      </c>
    </row>
    <row r="12" spans="1:29" ht="12.75">
      <c r="A12" s="3">
        <v>9</v>
      </c>
      <c r="B12" s="7"/>
      <c r="C12" s="1">
        <v>9</v>
      </c>
      <c r="D12" s="14">
        <v>41199</v>
      </c>
      <c r="E12" s="1">
        <v>380</v>
      </c>
      <c r="F12" s="21">
        <f>E12*150/10000</f>
        <v>5.7</v>
      </c>
      <c r="G12" s="1"/>
      <c r="H12" s="15">
        <v>40</v>
      </c>
      <c r="I12" s="15">
        <v>290</v>
      </c>
      <c r="J12" s="15">
        <v>3</v>
      </c>
      <c r="K12" s="15">
        <v>10</v>
      </c>
      <c r="L12" s="15">
        <v>15</v>
      </c>
      <c r="M12" s="15">
        <v>0</v>
      </c>
      <c r="N12" s="15">
        <v>0</v>
      </c>
      <c r="O12" s="30">
        <v>360</v>
      </c>
      <c r="P12" s="1">
        <v>112</v>
      </c>
      <c r="Q12" s="16">
        <f>P12*0.3</f>
        <v>33.6</v>
      </c>
      <c r="R12" s="1"/>
      <c r="S12" s="1">
        <v>15</v>
      </c>
      <c r="T12" s="17">
        <f t="shared" si="4"/>
        <v>30</v>
      </c>
      <c r="U12" s="17"/>
      <c r="V12" s="1">
        <v>142</v>
      </c>
      <c r="W12" s="17">
        <f t="shared" si="1"/>
        <v>14.200000000000001</v>
      </c>
      <c r="X12" s="3"/>
      <c r="Y12" s="11">
        <f>Q12+T12+W12</f>
        <v>77.8</v>
      </c>
      <c r="Z12" s="11"/>
      <c r="AA12" s="11">
        <f t="shared" si="3"/>
        <v>4.627249357326479</v>
      </c>
      <c r="AB12" s="3"/>
      <c r="AC12" s="37" t="s">
        <v>47</v>
      </c>
    </row>
    <row r="13" spans="1:29" ht="12.75">
      <c r="A13" s="3"/>
      <c r="B13" s="7"/>
      <c r="C13" s="1">
        <v>10</v>
      </c>
      <c r="D13" s="14">
        <v>41199</v>
      </c>
      <c r="E13" s="1">
        <v>450</v>
      </c>
      <c r="F13" s="21">
        <f>E13*200/10000</f>
        <v>9</v>
      </c>
      <c r="G13" s="1"/>
      <c r="H13" s="15">
        <v>250</v>
      </c>
      <c r="I13" s="15">
        <v>40</v>
      </c>
      <c r="J13" s="15">
        <v>4</v>
      </c>
      <c r="K13" s="15">
        <v>15</v>
      </c>
      <c r="L13" s="15">
        <v>10</v>
      </c>
      <c r="M13" s="15">
        <v>1</v>
      </c>
      <c r="N13" s="15">
        <v>0</v>
      </c>
      <c r="O13" s="30">
        <v>320</v>
      </c>
      <c r="P13" s="1">
        <v>266</v>
      </c>
      <c r="Q13" s="16">
        <f>P13*0.3</f>
        <v>79.8</v>
      </c>
      <c r="R13" s="1"/>
      <c r="S13" s="1">
        <v>16</v>
      </c>
      <c r="T13" s="17">
        <f t="shared" si="4"/>
        <v>32</v>
      </c>
      <c r="U13" s="17"/>
      <c r="V13" s="1">
        <v>86</v>
      </c>
      <c r="W13" s="17">
        <f t="shared" si="1"/>
        <v>8.6</v>
      </c>
      <c r="X13" s="3"/>
      <c r="Y13" s="11">
        <f>Q13+T13+W13</f>
        <v>120.39999999999999</v>
      </c>
      <c r="Z13" s="11"/>
      <c r="AA13" s="11">
        <f t="shared" si="3"/>
        <v>2.6578073089700998</v>
      </c>
      <c r="AB13" s="3"/>
      <c r="AC13" s="37" t="s">
        <v>41</v>
      </c>
    </row>
    <row r="14" spans="1:29" ht="12.75">
      <c r="A14" s="3">
        <v>9</v>
      </c>
      <c r="B14" s="7"/>
      <c r="C14" s="1">
        <v>11</v>
      </c>
      <c r="D14" s="14">
        <v>41200</v>
      </c>
      <c r="E14" s="1">
        <v>170</v>
      </c>
      <c r="F14" s="21">
        <f>E14*200/10000</f>
        <v>3.4</v>
      </c>
      <c r="G14" s="1"/>
      <c r="H14" s="15">
        <v>120</v>
      </c>
      <c r="I14" s="15">
        <v>120</v>
      </c>
      <c r="J14" s="15">
        <v>1</v>
      </c>
      <c r="K14" s="15">
        <v>5</v>
      </c>
      <c r="L14" s="15">
        <v>3</v>
      </c>
      <c r="M14" s="15">
        <v>0</v>
      </c>
      <c r="N14" s="15">
        <v>0</v>
      </c>
      <c r="O14" s="30">
        <v>250</v>
      </c>
      <c r="P14" s="1">
        <v>129</v>
      </c>
      <c r="Q14" s="16">
        <f>P14*0.3</f>
        <v>38.699999999999996</v>
      </c>
      <c r="R14" s="1"/>
      <c r="S14" s="1">
        <v>8</v>
      </c>
      <c r="T14" s="17">
        <f t="shared" si="4"/>
        <v>16</v>
      </c>
      <c r="U14" s="17"/>
      <c r="V14" s="1">
        <v>38</v>
      </c>
      <c r="W14" s="17">
        <f t="shared" si="1"/>
        <v>3.8000000000000003</v>
      </c>
      <c r="X14" s="3"/>
      <c r="Y14" s="11">
        <f>Q14+T14+W14</f>
        <v>58.49999999999999</v>
      </c>
      <c r="Z14" s="11"/>
      <c r="AA14" s="11">
        <f t="shared" si="3"/>
        <v>4.273504273504274</v>
      </c>
      <c r="AB14" s="3"/>
      <c r="AC14" s="37" t="s">
        <v>48</v>
      </c>
    </row>
    <row r="15" spans="1:29" ht="12.75">
      <c r="A15" s="5"/>
      <c r="B15" s="5"/>
      <c r="C15" s="8">
        <v>12</v>
      </c>
      <c r="D15" s="23">
        <v>41200</v>
      </c>
      <c r="E15" s="8">
        <v>270</v>
      </c>
      <c r="F15" s="8">
        <f>E15*200/10000</f>
        <v>5.4</v>
      </c>
      <c r="G15" s="8"/>
      <c r="H15" s="8">
        <v>120</v>
      </c>
      <c r="I15" s="8">
        <v>120</v>
      </c>
      <c r="J15" s="8">
        <v>1</v>
      </c>
      <c r="K15" s="8">
        <v>5</v>
      </c>
      <c r="L15" s="8">
        <v>4</v>
      </c>
      <c r="M15" s="8">
        <v>0</v>
      </c>
      <c r="N15" s="8">
        <v>0</v>
      </c>
      <c r="O15" s="38">
        <v>250</v>
      </c>
      <c r="P15" s="8">
        <v>168</v>
      </c>
      <c r="Q15" s="18">
        <f>P15*0.3</f>
        <v>50.4</v>
      </c>
      <c r="R15" s="5"/>
      <c r="S15" s="8">
        <v>5</v>
      </c>
      <c r="T15" s="19">
        <f t="shared" si="4"/>
        <v>10</v>
      </c>
      <c r="U15" s="5"/>
      <c r="V15" s="8">
        <v>39</v>
      </c>
      <c r="W15" s="19">
        <f t="shared" si="1"/>
        <v>3.9000000000000004</v>
      </c>
      <c r="X15" s="5"/>
      <c r="Y15" s="6">
        <f>Q15+T15+W15</f>
        <v>64.3</v>
      </c>
      <c r="Z15" s="6"/>
      <c r="AA15" s="6">
        <f t="shared" si="3"/>
        <v>3.888024883359254</v>
      </c>
      <c r="AB15" s="5"/>
      <c r="AC15" s="5"/>
    </row>
    <row r="16" spans="6:28" ht="12.75">
      <c r="F16" s="24">
        <f>SUM(F4:F13)</f>
        <v>63.4</v>
      </c>
      <c r="H16" s="15">
        <f aca="true" t="shared" si="5" ref="H16:P16">SUM(H4:H15)</f>
        <v>3770</v>
      </c>
      <c r="I16" s="15">
        <f t="shared" si="5"/>
        <v>2154.6875</v>
      </c>
      <c r="J16" s="15">
        <f t="shared" si="5"/>
        <v>10</v>
      </c>
      <c r="K16" s="15">
        <f t="shared" si="5"/>
        <v>214</v>
      </c>
      <c r="L16" s="15">
        <f t="shared" si="5"/>
        <v>78</v>
      </c>
      <c r="M16" s="15">
        <f t="shared" si="5"/>
        <v>7</v>
      </c>
      <c r="N16" s="15">
        <f t="shared" si="5"/>
        <v>2</v>
      </c>
      <c r="O16" s="15">
        <f t="shared" si="5"/>
        <v>6240</v>
      </c>
      <c r="P16" s="15">
        <f t="shared" si="5"/>
        <v>2152</v>
      </c>
      <c r="Q16" s="27">
        <f>SUM(Q4:Q13)</f>
        <v>757.5</v>
      </c>
      <c r="R16" s="15"/>
      <c r="S16" s="15">
        <f>SUM(S4:S15)</f>
        <v>151</v>
      </c>
      <c r="T16" s="15">
        <f>SUM(T4:T13)</f>
        <v>284</v>
      </c>
      <c r="U16" s="4"/>
      <c r="V16" s="15">
        <f>SUM(V4:V15)</f>
        <v>628</v>
      </c>
      <c r="W16" s="15">
        <f>SUM(W4:W13)</f>
        <v>55.10000000000001</v>
      </c>
      <c r="X16" s="4"/>
      <c r="Y16" s="4">
        <f>SUM(Y4:Y13)</f>
        <v>1096.6</v>
      </c>
      <c r="Z16" s="4"/>
      <c r="AA16" s="4"/>
      <c r="AB16" s="4"/>
    </row>
    <row r="18" spans="3:16" ht="14.25">
      <c r="C18" s="9" t="s">
        <v>50</v>
      </c>
      <c r="D18" s="10"/>
      <c r="O18" s="32">
        <f>O16/77</f>
        <v>81.03896103896103</v>
      </c>
      <c r="P18" s="1" t="s">
        <v>38</v>
      </c>
    </row>
    <row r="19" spans="3:15" ht="14.25">
      <c r="C19" s="9"/>
      <c r="D19" s="10" t="s">
        <v>51</v>
      </c>
      <c r="O19" s="32"/>
    </row>
    <row r="20" spans="3:15" ht="14.25">
      <c r="C20" s="9"/>
      <c r="D20" s="10" t="s">
        <v>52</v>
      </c>
      <c r="O20" s="32"/>
    </row>
    <row r="21" spans="3:15" ht="14.25">
      <c r="C21" s="9"/>
      <c r="D21" s="10" t="s">
        <v>53</v>
      </c>
      <c r="O21" s="32"/>
    </row>
    <row r="22" ht="14.25">
      <c r="C22" s="9" t="s">
        <v>39</v>
      </c>
    </row>
    <row r="23" ht="14.25">
      <c r="C23" s="9" t="s">
        <v>42</v>
      </c>
    </row>
    <row r="24" ht="14.25">
      <c r="C24" s="9" t="s">
        <v>26</v>
      </c>
    </row>
    <row r="26" ht="12.75">
      <c r="C26" s="10" t="s">
        <v>44</v>
      </c>
    </row>
    <row r="27" ht="12.75">
      <c r="C27" s="10" t="s">
        <v>46</v>
      </c>
    </row>
    <row r="28" ht="12.75">
      <c r="C28" s="10" t="s">
        <v>54</v>
      </c>
    </row>
    <row r="29" ht="12.75">
      <c r="C29" s="10"/>
    </row>
  </sheetData>
  <mergeCells count="1">
    <mergeCell ref="C1:F1"/>
  </mergeCells>
  <printOptions/>
  <pageMargins left="0.75" right="0.75" top="1" bottom="1" header="0.4921259845" footer="0.4921259845"/>
  <pageSetup fitToHeight="1" fitToWidth="1" horizontalDpi="600" verticalDpi="600" orientation="portrait" paperSize="9" scale="25" r:id="rId1"/>
  <ignoredErrors>
    <ignoredError sqref="F8 F12"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Arto Hautala</dc:creator>
  <cp:keywords/>
  <dc:description/>
  <cp:lastModifiedBy>Arto</cp:lastModifiedBy>
  <cp:lastPrinted>2011-12-13T18:30:52Z</cp:lastPrinted>
  <dcterms:created xsi:type="dcterms:W3CDTF">2010-01-30T08:27:05Z</dcterms:created>
  <dcterms:modified xsi:type="dcterms:W3CDTF">2012-10-27T09:19:21Z</dcterms:modified>
  <cp:category/>
  <cp:version/>
  <cp:contentType/>
  <cp:contentStatus/>
</cp:coreProperties>
</file>